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E27" i="1"/>
  <c r="C27" i="1"/>
  <c r="E21" i="1"/>
  <c r="E15" i="1"/>
  <c r="E14" i="1"/>
  <c r="I8" i="1"/>
  <c r="G8" i="1"/>
  <c r="G7" i="1"/>
  <c r="E4" i="1"/>
  <c r="E5" i="1"/>
  <c r="E6" i="1"/>
  <c r="E7" i="1"/>
  <c r="E8" i="1"/>
  <c r="F15" i="1" l="1"/>
  <c r="F14" i="1"/>
  <c r="J8" i="1"/>
  <c r="H8" i="1"/>
  <c r="H7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<sst xmlns="http://schemas.openxmlformats.org/spreadsheetml/2006/main" count="73" uniqueCount="39">
  <si>
    <t xml:space="preserve"> Particle type </t>
  </si>
  <si>
    <t>Diameter [m]</t>
  </si>
  <si>
    <t>Density</t>
  </si>
  <si>
    <t xml:space="preserve">[kg/m3] </t>
  </si>
  <si>
    <r>
      <t>V</t>
    </r>
    <r>
      <rPr>
        <i/>
        <vertAlign val="subscript"/>
        <sz val="10"/>
        <color theme="1"/>
        <rFont val="Calibri"/>
        <family val="2"/>
      </rPr>
      <t xml:space="preserve">lim,p </t>
    </r>
  </si>
  <si>
    <t>[m/s]</t>
  </si>
  <si>
    <t xml:space="preserve">Re </t>
  </si>
  <si>
    <t>[-]</t>
  </si>
  <si>
    <r>
      <t>V</t>
    </r>
    <r>
      <rPr>
        <i/>
        <vertAlign val="subscript"/>
        <sz val="10"/>
        <color theme="1"/>
        <rFont val="Calibri"/>
        <family val="2"/>
      </rPr>
      <t>lim,p</t>
    </r>
    <r>
      <rPr>
        <i/>
        <sz val="10"/>
        <color theme="1"/>
        <rFont val="Calibri"/>
        <family val="2"/>
      </rPr>
      <t xml:space="preserve"> (2) </t>
    </r>
  </si>
  <si>
    <t xml:space="preserve">Re (2) </t>
  </si>
  <si>
    <t xml:space="preserve">Flow regime </t>
  </si>
  <si>
    <t xml:space="preserve"> E. coli </t>
  </si>
  <si>
    <t xml:space="preserve">*** </t>
  </si>
  <si>
    <t xml:space="preserve">laminar </t>
  </si>
  <si>
    <t xml:space="preserve">S. cerevisiae </t>
  </si>
  <si>
    <t xml:space="preserve">Microcarrier </t>
  </si>
  <si>
    <t xml:space="preserve">Seasand </t>
  </si>
  <si>
    <t xml:space="preserve">transient </t>
  </si>
  <si>
    <t xml:space="preserve">Lead shots </t>
  </si>
  <si>
    <t xml:space="preserve">turbulent </t>
  </si>
  <si>
    <r>
      <t>V</t>
    </r>
    <r>
      <rPr>
        <i/>
        <vertAlign val="subscript"/>
        <sz val="10"/>
        <color theme="1"/>
        <rFont val="Calibri"/>
        <family val="2"/>
      </rPr>
      <t>lim,p</t>
    </r>
    <r>
      <rPr>
        <i/>
        <sz val="10"/>
        <color theme="1"/>
        <rFont val="Calibri"/>
        <family val="2"/>
      </rPr>
      <t xml:space="preserve"> (3) </t>
    </r>
    <phoneticPr fontId="3" type="noConversion"/>
  </si>
  <si>
    <t xml:space="preserve">Re (3) </t>
    <phoneticPr fontId="3" type="noConversion"/>
  </si>
  <si>
    <t>S. cerevisiae r.t</t>
    <phoneticPr fontId="3" type="noConversion"/>
  </si>
  <si>
    <t>S. cerevisiae  60 C</t>
    <phoneticPr fontId="3" type="noConversion"/>
  </si>
  <si>
    <t>2.1-1</t>
    <phoneticPr fontId="3" type="noConversion"/>
  </si>
  <si>
    <t>2.1-2</t>
    <phoneticPr fontId="3" type="noConversion"/>
  </si>
  <si>
    <t>2.2-1</t>
    <phoneticPr fontId="3" type="noConversion"/>
  </si>
  <si>
    <t xml:space="preserve">Chlorella cells </t>
  </si>
  <si>
    <t>density water</t>
    <phoneticPr fontId="3" type="noConversion"/>
  </si>
  <si>
    <t>2.2-2</t>
    <phoneticPr fontId="3" type="noConversion"/>
  </si>
  <si>
    <t>viscolity water</t>
    <phoneticPr fontId="3" type="noConversion"/>
  </si>
  <si>
    <t>Pa*s</t>
    <phoneticPr fontId="3" type="noConversion"/>
  </si>
  <si>
    <t>rpm</t>
  </si>
  <si>
    <t>θ</t>
  </si>
  <si>
    <t>ω</t>
  </si>
  <si>
    <t>cotθ</t>
  </si>
  <si>
    <t>R0/m</t>
  </si>
  <si>
    <t>R1/m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</si>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</sst>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vertAlign val="subscript"/>
      <sz val="10"/>
      <color theme="1"/>
      <name val="Calibri"/>
      <family val="2"/>
    </font>
    <font>
      <sz val="9"/>
      <name val="Calibri"/>
      <family val="3"/>
      <charset val="134"/>
      <scheme val="minor"/>
    </font>
    <font>
      <sz val="16"/>
      <color rgb="FF202124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1" fontId="0" fillId="0" borderId="0" xfId="0" applyNumberFormat="1"/>
    <xf numFmtId="11" fontId="1" fillId="0" borderId="4" xfId="0" applyNumberFormat="1" applyFont="1" applyBorder="1" applyAlignment="1">
      <alignment horizontal="justify" vertical="center" wrapText="1"/>
    </xf>
    <xf numFmtId="0" fontId="0" fillId="0" borderId="5" xfId="0" applyBorder="1"/>
    <xf numFmtId="11" fontId="0" fillId="0" borderId="5" xfId="0" applyNumberFormat="1" applyBorder="1"/>
    <xf numFmtId="0" fontId="4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0" fillId="0" borderId="0" xfId="0" applyBorder="1"/>
    <xf numFmtId="11" fontId="0" fillId="0" borderId="0" xfId="0" applyNumberFormat="1" applyBorder="1"/>
    <xf numFmtId="0" fontId="0" fillId="0" borderId="5" xfId="0" applyFill="1" applyBorder="1"/>
    <xf numFmtId="0" fontId="5" fillId="0" borderId="5" xfId="0" applyFont="1" applyBorder="1"/>
    <xf numFmtId="0" fontId="0" fillId="0" borderId="2" xfId="0" applyBorder="1"/>
    <xf numFmtId="0" fontId="0" fillId="0" borderId="6" xfId="0" applyBorder="1"/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3" workbookViewId="0">
      <selection activeCell="H27" sqref="B26:H27"/>
    </sheetView>
  </sheetViews>
  <sheetFormatPr defaultRowHeight="15"/>
  <cols>
    <col min="2" max="2" width="16.28515625" customWidth="1"/>
    <col min="5" max="5" width="11.42578125" bestFit="1" customWidth="1"/>
  </cols>
  <sheetData>
    <row r="1" spans="1:11" ht="15.75" thickBot="1">
      <c r="A1" t="s">
        <v>24</v>
      </c>
    </row>
    <row r="2" spans="1:11">
      <c r="B2" s="9" t="s">
        <v>0</v>
      </c>
      <c r="C2" s="9" t="s">
        <v>1</v>
      </c>
      <c r="D2" s="1" t="s">
        <v>2</v>
      </c>
      <c r="E2" s="1" t="s">
        <v>4</v>
      </c>
      <c r="F2" s="1" t="s">
        <v>6</v>
      </c>
      <c r="G2" s="1" t="s">
        <v>8</v>
      </c>
      <c r="H2" s="1" t="s">
        <v>9</v>
      </c>
      <c r="I2" s="1" t="s">
        <v>20</v>
      </c>
      <c r="J2" s="1" t="s">
        <v>21</v>
      </c>
      <c r="K2" s="9" t="s">
        <v>10</v>
      </c>
    </row>
    <row r="3" spans="1:11" ht="15.75" thickBot="1">
      <c r="B3" s="10"/>
      <c r="C3" s="10"/>
      <c r="D3" s="2" t="s">
        <v>3</v>
      </c>
      <c r="E3" s="2" t="s">
        <v>5</v>
      </c>
      <c r="F3" s="2" t="s">
        <v>7</v>
      </c>
      <c r="G3" s="2" t="s">
        <v>5</v>
      </c>
      <c r="H3" s="2" t="s">
        <v>7</v>
      </c>
      <c r="I3" s="2" t="s">
        <v>5</v>
      </c>
      <c r="J3" s="2" t="s">
        <v>7</v>
      </c>
      <c r="K3" s="10"/>
    </row>
    <row r="4" spans="1:11" ht="15.75" thickBot="1">
      <c r="B4" s="3" t="s">
        <v>11</v>
      </c>
      <c r="C4" s="5">
        <v>1.1999999999999999E-6</v>
      </c>
      <c r="D4" s="2">
        <v>1010</v>
      </c>
      <c r="E4" s="5">
        <f>1/18*C4^2*(D4-998.2)*9.8/(1*10^(-3))</f>
        <v>9.2511999999999624E-9</v>
      </c>
      <c r="F4" s="5">
        <f>E4*998.2*1000*C4/1</f>
        <v>1.1081457407999955E-8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13</v>
      </c>
    </row>
    <row r="5" spans="1:11" ht="15.75" thickBot="1">
      <c r="B5" s="3" t="s">
        <v>14</v>
      </c>
      <c r="C5" s="5">
        <v>6.0000000000000002E-6</v>
      </c>
      <c r="D5" s="2">
        <v>1010</v>
      </c>
      <c r="E5" s="5">
        <f t="shared" ref="E5:E8" si="0">1/18*C5^2*(D5-998.2)*1000*9.8/1</f>
        <v>2.3127999999999917E-7</v>
      </c>
      <c r="F5" s="5">
        <f t="shared" ref="F5:F8" si="1">E5*998.2*1000*C5/1</f>
        <v>1.3851821759999952E-6</v>
      </c>
      <c r="G5" s="2" t="s">
        <v>12</v>
      </c>
      <c r="H5" s="2" t="s">
        <v>12</v>
      </c>
      <c r="I5" s="2" t="s">
        <v>12</v>
      </c>
      <c r="J5" s="2" t="s">
        <v>12</v>
      </c>
      <c r="K5" s="2" t="s">
        <v>13</v>
      </c>
    </row>
    <row r="6" spans="1:11" ht="15.75" thickBot="1">
      <c r="B6" s="3" t="s">
        <v>15</v>
      </c>
      <c r="C6" s="5">
        <v>1.4999999999999999E-4</v>
      </c>
      <c r="D6" s="2">
        <v>1020</v>
      </c>
      <c r="E6" s="5">
        <f t="shared" si="0"/>
        <v>2.6704999999999942E-4</v>
      </c>
      <c r="F6" s="5">
        <f t="shared" si="1"/>
        <v>3.9985396499999916E-2</v>
      </c>
      <c r="G6" s="2" t="s">
        <v>12</v>
      </c>
      <c r="H6" s="2" t="s">
        <v>12</v>
      </c>
      <c r="I6" s="2" t="s">
        <v>12</v>
      </c>
      <c r="J6" s="2" t="s">
        <v>12</v>
      </c>
      <c r="K6" s="2" t="s">
        <v>13</v>
      </c>
    </row>
    <row r="7" spans="1:11" ht="15.75" thickBot="1">
      <c r="B7" s="3" t="s">
        <v>16</v>
      </c>
      <c r="C7" s="5">
        <v>4.0000000000000002E-4</v>
      </c>
      <c r="D7" s="2">
        <v>2600</v>
      </c>
      <c r="E7" s="5">
        <f t="shared" si="0"/>
        <v>0.13953457777777778</v>
      </c>
      <c r="F7" s="5">
        <f t="shared" si="1"/>
        <v>55.713366215111122</v>
      </c>
      <c r="G7" s="5">
        <f>(4*(((D7-998.2))^2*9.8^2)/(225*1*10^(-3)*998.2))^(1/3)*C7</f>
        <v>6.5489177683949948E-2</v>
      </c>
      <c r="H7" s="5">
        <f>G7*998.2*1000*C7/1</f>
        <v>26.148518865647539</v>
      </c>
      <c r="I7" s="2" t="s">
        <v>12</v>
      </c>
      <c r="J7" s="2" t="s">
        <v>12</v>
      </c>
      <c r="K7" s="2" t="s">
        <v>17</v>
      </c>
    </row>
    <row r="8" spans="1:11" ht="15.75" thickBot="1">
      <c r="B8" s="3" t="s">
        <v>18</v>
      </c>
      <c r="C8" s="5">
        <v>1.5E-3</v>
      </c>
      <c r="D8" s="2">
        <v>11400</v>
      </c>
      <c r="E8" s="5">
        <f t="shared" si="0"/>
        <v>12.742205</v>
      </c>
      <c r="F8" s="5">
        <f t="shared" si="1"/>
        <v>19078.903546500002</v>
      </c>
      <c r="G8" s="5">
        <f>(4*(((D8-998.2))^2*9.8^2)/(225*1*10^(-3)*998.2))^(1/3)*C8</f>
        <v>0.85480609769696903</v>
      </c>
      <c r="H8" s="5">
        <f>G8*998.2*1000*C8/1</f>
        <v>1279.9011700816718</v>
      </c>
      <c r="I8" s="5">
        <f>(3*C8*(D8/998.2-1)*9.8)^(1/2)</f>
        <v>0.6778986383043315</v>
      </c>
      <c r="J8" s="5">
        <f>I8*998.2*1000*C8/1</f>
        <v>1015.0176311330757</v>
      </c>
      <c r="K8" s="2" t="s">
        <v>19</v>
      </c>
    </row>
    <row r="10" spans="1:11">
      <c r="A10" t="s">
        <v>25</v>
      </c>
      <c r="F10" s="4"/>
    </row>
    <row r="11" spans="1:11" ht="15.75" thickBot="1">
      <c r="F11" s="4"/>
    </row>
    <row r="12" spans="1:11">
      <c r="B12" s="9" t="s">
        <v>0</v>
      </c>
      <c r="C12" s="9" t="s">
        <v>1</v>
      </c>
      <c r="D12" s="1" t="s">
        <v>2</v>
      </c>
      <c r="E12" s="1" t="s">
        <v>4</v>
      </c>
      <c r="F12" s="1" t="s">
        <v>6</v>
      </c>
    </row>
    <row r="13" spans="1:11" ht="15.75" thickBot="1">
      <c r="B13" s="10"/>
      <c r="C13" s="10"/>
      <c r="D13" s="2" t="s">
        <v>3</v>
      </c>
      <c r="E13" s="2" t="s">
        <v>5</v>
      </c>
      <c r="F13" s="2" t="s">
        <v>7</v>
      </c>
    </row>
    <row r="14" spans="1:11" ht="15.75" thickBot="1">
      <c r="B14" s="3" t="s">
        <v>22</v>
      </c>
      <c r="C14" s="5">
        <v>6.0000000000000002E-6</v>
      </c>
      <c r="D14" s="2">
        <v>1010</v>
      </c>
      <c r="E14" s="5">
        <f>1/18*C14^2*(D14-998.2)*9.8/(1*10^(-3))</f>
        <v>2.3127999999999917E-7</v>
      </c>
      <c r="F14" s="5">
        <f t="shared" ref="F14" si="2">E14*998.2*1000*C14/1</f>
        <v>1.3851821759999952E-6</v>
      </c>
    </row>
    <row r="15" spans="1:11" ht="15.75" thickBot="1">
      <c r="B15" s="3" t="s">
        <v>23</v>
      </c>
      <c r="C15" s="5">
        <v>6.0000000000000002E-6</v>
      </c>
      <c r="D15" s="2">
        <v>1010</v>
      </c>
      <c r="E15" s="5">
        <f>1/18*C15^2*(D15-983.2)*9.8/(0.4665*10^(-3))</f>
        <v>1.1260021436227208E-6</v>
      </c>
      <c r="F15" s="5">
        <f>E15*983.2*1000*C15/0.4665</f>
        <v>1.4239039326171819E-5</v>
      </c>
    </row>
    <row r="18" spans="1:8" ht="15.75" thickBot="1">
      <c r="A18" t="s">
        <v>26</v>
      </c>
    </row>
    <row r="19" spans="1:8" ht="15" customHeight="1">
      <c r="B19" s="9" t="s">
        <v>0</v>
      </c>
      <c r="C19" s="1" t="s">
        <v>2</v>
      </c>
      <c r="D19" s="1" t="s">
        <v>4</v>
      </c>
      <c r="E19" s="9" t="s">
        <v>1</v>
      </c>
    </row>
    <row r="20" spans="1:8" ht="15.75" thickBot="1">
      <c r="B20" s="10"/>
      <c r="C20" s="2" t="s">
        <v>3</v>
      </c>
      <c r="D20" s="2" t="s">
        <v>5</v>
      </c>
      <c r="E20" s="10"/>
    </row>
    <row r="21" spans="1:8" ht="15.75" thickBot="1">
      <c r="B21" s="3" t="s">
        <v>27</v>
      </c>
      <c r="C21" s="5">
        <v>1010</v>
      </c>
      <c r="D21" s="5">
        <v>1.0699999999999999E-6</v>
      </c>
      <c r="E21" s="5">
        <f>(18*0.001*D21/(9.8*(C21-C23)))^(1/2)</f>
        <v>1.2797480619406371E-5</v>
      </c>
      <c r="G21" s="4"/>
    </row>
    <row r="23" spans="1:8">
      <c r="B23" s="6" t="s">
        <v>28</v>
      </c>
      <c r="C23" s="7">
        <v>998</v>
      </c>
      <c r="D23" s="6" t="s">
        <v>3</v>
      </c>
    </row>
    <row r="24" spans="1:8">
      <c r="B24" s="6" t="s">
        <v>30</v>
      </c>
      <c r="C24" s="7">
        <v>1E-3</v>
      </c>
      <c r="D24" s="6" t="s">
        <v>31</v>
      </c>
    </row>
    <row r="25" spans="1:8" ht="15.75" thickBot="1">
      <c r="B25" s="11"/>
      <c r="C25" s="12"/>
      <c r="D25" s="11"/>
    </row>
    <row r="26" spans="1:8">
      <c r="A26" t="s">
        <v>29</v>
      </c>
      <c r="B26" s="13" t="s">
        <v>32</v>
      </c>
      <c r="C26" s="14" t="s">
        <v>34</v>
      </c>
      <c r="D26" s="14" t="s">
        <v>33</v>
      </c>
      <c r="E26" s="6" t="s">
        <v>35</v>
      </c>
      <c r="F26" s="6" t="s">
        <v>36</v>
      </c>
      <c r="G26" s="16" t="s">
        <v>37</v>
      </c>
      <c r="H26" s="17" t="s">
        <v>38</v>
      </c>
    </row>
    <row r="27" spans="1:8" ht="15.75" thickBot="1">
      <c r="B27" s="6">
        <v>6000</v>
      </c>
      <c r="C27" s="6">
        <f>B27*2*3.14/60</f>
        <v>628</v>
      </c>
      <c r="D27" s="6">
        <v>40</v>
      </c>
      <c r="E27" s="6">
        <f>_xlfn.COT(D27/180*3.14)</f>
        <v>1.1926105456958165</v>
      </c>
      <c r="F27" s="6">
        <v>0.157</v>
      </c>
      <c r="G27" s="16">
        <v>0.06</v>
      </c>
      <c r="H27" s="15">
        <f>D21*(2*3.14*80*C27^2)/(3*9.8)*(F27^3-G27^3 )*E27</f>
        <v>3.1423882063114264E-2</v>
      </c>
    </row>
    <row r="28" spans="1:8">
      <c r="D28" s="11"/>
      <c r="E28" s="11"/>
      <c r="F28" s="11"/>
      <c r="G28" s="11"/>
    </row>
    <row r="31" spans="1:8" ht="20.25">
      <c r="C31" s="8"/>
    </row>
  </sheetData>
  <mergeCells count="7">
    <mergeCell ref="B19:B20"/>
    <mergeCell ref="E19:E20"/>
    <mergeCell ref="B2:B3"/>
    <mergeCell ref="C2:C3"/>
    <mergeCell ref="K2:K3"/>
    <mergeCell ref="B12:B13"/>
    <mergeCell ref="C12:C1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2022-05-13T12:33:19Z</dcterms:modified>
</cp:coreProperties>
</file>